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brc.sharepoint.com/Shared Documents/Research Projects/AARC/HR study/2024/Therapists/Data/"/>
    </mc:Choice>
  </mc:AlternateContent>
  <xr:revisionPtr revIDLastSave="516" documentId="FB4D207D56845930BCCFB22DA270D24E19441A8D" xr6:coauthVersionLast="47" xr6:coauthVersionMax="47" xr10:uidLastSave="{E9C83770-8071-496B-90FF-8E0C308D3679}"/>
  <bookViews>
    <workbookView xWindow="-108" yWindow="-108" windowWidth="30936" windowHeight="18696" xr2:uid="{00000000-000D-0000-FFFF-FFFF00000000}"/>
  </bookViews>
  <sheets>
    <sheet name="Compensation prediction - 1 Yr" sheetId="1" r:id="rId1"/>
    <sheet name="Compensation prediction - 10 Yr" sheetId="2" r:id="rId2"/>
  </sheets>
  <definedNames>
    <definedName name="_xlnm.Print_Area" localSheetId="0">'Compensation prediction - 1 Yr'!$A$1:$G$72</definedName>
    <definedName name="_xlnm.Print_Area" localSheetId="1">'Compensation prediction - 10 Yr'!$A$1:$G$72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6" i="1"/>
  <c r="F46" i="1" s="1"/>
  <c r="F42" i="1"/>
  <c r="F53" i="1" s="1"/>
  <c r="D46" i="2"/>
  <c r="F46" i="2" s="1"/>
  <c r="D42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30" i="1"/>
  <c r="F42" i="2" l="1"/>
  <c r="F53" i="2" s="1"/>
  <c r="F35" i="2"/>
  <c r="F32" i="1"/>
  <c r="F54" i="2" l="1"/>
  <c r="E61" i="2" s="1"/>
  <c r="E62" i="2" s="1"/>
  <c r="E63" i="2" s="1"/>
  <c r="E64" i="2" s="1"/>
  <c r="E65" i="2" s="1"/>
  <c r="E66" i="2" s="1"/>
  <c r="F20" i="1"/>
  <c r="F22" i="1"/>
  <c r="F28" i="1"/>
  <c r="F24" i="1"/>
  <c r="F18" i="1"/>
  <c r="F34" i="1"/>
  <c r="F26" i="1"/>
  <c r="F14" i="1"/>
  <c r="F16" i="1"/>
  <c r="F12" i="1"/>
  <c r="F10" i="1"/>
  <c r="F35" i="1" l="1"/>
  <c r="F54" i="1" s="1"/>
  <c r="E61" i="1" l="1"/>
  <c r="E62" i="1" s="1"/>
  <c r="E63" i="1" s="1"/>
  <c r="E64" i="1" s="1"/>
  <c r="E65" i="1" s="1"/>
  <c r="E66" i="1" s="1"/>
</calcChain>
</file>

<file path=xl/sharedStrings.xml><?xml version="1.0" encoding="utf-8"?>
<sst xmlns="http://schemas.openxmlformats.org/spreadsheetml/2006/main" count="104" uniqueCount="47">
  <si>
    <t>Enter your numbers here</t>
  </si>
  <si>
    <t>Product</t>
  </si>
  <si>
    <t>Regression coefficients</t>
  </si>
  <si>
    <t>Factors</t>
  </si>
  <si>
    <t>Factor</t>
  </si>
  <si>
    <t>Region</t>
  </si>
  <si>
    <t>Job title</t>
  </si>
  <si>
    <t xml:space="preserve"> Difference</t>
  </si>
  <si>
    <t>Compensation Calculator</t>
  </si>
  <si>
    <t>Subtotal</t>
  </si>
  <si>
    <t>Cost of Living Adjustments</t>
  </si>
  <si>
    <t>Change from the previous year</t>
  </si>
  <si>
    <t>Total experience as a respiratory therapist since training</t>
  </si>
  <si>
    <t>Hours worked each week at primary venue</t>
  </si>
  <si>
    <t>Satisfaction with primary job</t>
  </si>
  <si>
    <t>Highest academic degree achieved</t>
  </si>
  <si>
    <t>0=very unsatisfied, ready to quit; 5=very satisfied</t>
  </si>
  <si>
    <t>1=some high school, but no degree; 2=high school/GED; 3=some college, but no degree; 4=associates degree; 5=bachelors degree; 6=masters degree; 7=doctorate degree</t>
  </si>
  <si>
    <t>0=no; 1=yes</t>
  </si>
  <si>
    <t>Whether the RRT credential had been achieved</t>
  </si>
  <si>
    <t>Whether an AARC member</t>
  </si>
  <si>
    <t>Whether employer requires simultaneous patient care</t>
  </si>
  <si>
    <t>Experience with current primary employer</t>
  </si>
  <si>
    <t>Whether the CRT-NPS or RRT-NPS credential had been achieved</t>
  </si>
  <si>
    <t>Whether the RRT-ACCS credential has been achieved</t>
  </si>
  <si>
    <t>Compensation factors to refine the prediction</t>
  </si>
  <si>
    <t>Mean across groups</t>
  </si>
  <si>
    <t>Enter your group mean*</t>
  </si>
  <si>
    <t>Group Means ($)</t>
  </si>
  <si>
    <t>Regression model constant</t>
  </si>
  <si>
    <t>Difference (Amount by which one could adjust the compensation prediction)</t>
  </si>
  <si>
    <t xml:space="preserve">Northeast </t>
  </si>
  <si>
    <t xml:space="preserve">South </t>
  </si>
  <si>
    <t xml:space="preserve">Midwest </t>
  </si>
  <si>
    <t xml:space="preserve">West </t>
  </si>
  <si>
    <t xml:space="preserve">Manager/Director </t>
  </si>
  <si>
    <t xml:space="preserve">Supervisor </t>
  </si>
  <si>
    <t>Staff Therapist</t>
  </si>
  <si>
    <t xml:space="preserve">Clinical Specialist </t>
  </si>
  <si>
    <t xml:space="preserve">Pulmonary function technologist </t>
  </si>
  <si>
    <t xml:space="preserve">Other </t>
  </si>
  <si>
    <t>Prediction of Annual Compensation in 2023 =</t>
  </si>
  <si>
    <t>Number of patients receiving mechanical ventilation assigned to each therapist</t>
  </si>
  <si>
    <t>Whether employer provides prioritization system</t>
  </si>
  <si>
    <t>Estimated   Annual Compensation</t>
  </si>
  <si>
    <t>Flight/Transport Therapist</t>
  </si>
  <si>
    <t>Best estimate of 2023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</si>
</sst>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_);_(&quot;$&quot;* \(#,##0\);_(&quot;$&quot;* &quot;-&quot;??_);_(@_)"/>
    <numFmt numFmtId="166" formatCode="####.0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0"/>
      <color theme="1" tint="0.499984740745262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8"/>
      <color theme="1"/>
      <name val="Tw Cen MT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165" fontId="3" fillId="2" borderId="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165" fontId="3" fillId="2" borderId="5" xfId="2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2" borderId="5" xfId="2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vertical="top" wrapText="1"/>
    </xf>
    <xf numFmtId="6" fontId="4" fillId="0" borderId="0" xfId="0" applyNumberFormat="1" applyFont="1" applyAlignment="1">
      <alignment horizontal="right" vertical="center" wrapText="1"/>
    </xf>
    <xf numFmtId="0" fontId="3" fillId="2" borderId="0" xfId="0" applyFont="1" applyFill="1" applyAlignment="1">
      <alignment vertical="top" wrapText="1"/>
    </xf>
    <xf numFmtId="6" fontId="3" fillId="0" borderId="0" xfId="0" applyNumberFormat="1" applyFont="1"/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2" fontId="3" fillId="0" borderId="0" xfId="4" applyNumberFormat="1" applyFont="1" applyAlignment="1" applyProtection="1">
      <alignment horizontal="center"/>
      <protection locked="0"/>
    </xf>
    <xf numFmtId="167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2" borderId="1" xfId="0" applyFont="1" applyFill="1" applyBorder="1"/>
    <xf numFmtId="2" fontId="3" fillId="0" borderId="1" xfId="4" applyNumberFormat="1" applyFont="1" applyBorder="1" applyAlignment="1" applyProtection="1">
      <alignment horizontal="center"/>
      <protection locked="0"/>
    </xf>
    <xf numFmtId="167" fontId="4" fillId="2" borderId="1" xfId="0" applyNumberFormat="1" applyFont="1" applyFill="1" applyBorder="1" applyAlignment="1">
      <alignment horizontal="center"/>
    </xf>
    <xf numFmtId="44" fontId="3" fillId="0" borderId="0" xfId="2" applyFont="1"/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/>
    <xf numFmtId="0" fontId="4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right" vertical="top" wrapText="1"/>
    </xf>
    <xf numFmtId="6" fontId="3" fillId="3" borderId="2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right" vertical="top" wrapText="1"/>
    </xf>
    <xf numFmtId="6" fontId="3" fillId="3" borderId="0" xfId="0" applyNumberFormat="1" applyFont="1" applyFill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6" fontId="3" fillId="3" borderId="1" xfId="0" applyNumberFormat="1" applyFont="1" applyFill="1" applyBorder="1" applyAlignment="1">
      <alignment horizontal="right" vertical="top" wrapText="1"/>
    </xf>
    <xf numFmtId="165" fontId="4" fillId="2" borderId="0" xfId="2" applyNumberFormat="1" applyFont="1" applyFill="1" applyBorder="1" applyAlignment="1">
      <alignment horizontal="right" vertical="top" wrapText="1"/>
    </xf>
    <xf numFmtId="166" fontId="9" fillId="2" borderId="3" xfId="3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/>
    </xf>
    <xf numFmtId="165" fontId="3" fillId="2" borderId="2" xfId="2" applyNumberFormat="1" applyFont="1" applyFill="1" applyBorder="1" applyAlignment="1">
      <alignment horizontal="center" vertical="top" wrapText="1"/>
    </xf>
    <xf numFmtId="165" fontId="3" fillId="2" borderId="0" xfId="2" applyNumberFormat="1" applyFont="1" applyFill="1" applyBorder="1" applyAlignment="1">
      <alignment horizontal="center" vertical="top" wrapText="1"/>
    </xf>
    <xf numFmtId="165" fontId="3" fillId="2" borderId="1" xfId="2" applyNumberFormat="1" applyFont="1" applyFill="1" applyBorder="1" applyAlignment="1">
      <alignment horizontal="center" vertical="top" wrapText="1"/>
    </xf>
    <xf numFmtId="165" fontId="3" fillId="0" borderId="2" xfId="2" applyNumberFormat="1" applyFont="1" applyBorder="1" applyAlignment="1" applyProtection="1">
      <alignment horizontal="center" vertical="top" wrapText="1"/>
      <protection locked="0"/>
    </xf>
    <xf numFmtId="165" fontId="3" fillId="0" borderId="0" xfId="2" applyNumberFormat="1" applyFont="1" applyBorder="1" applyAlignment="1" applyProtection="1">
      <alignment horizontal="center" vertical="top" wrapText="1"/>
      <protection locked="0"/>
    </xf>
    <xf numFmtId="165" fontId="3" fillId="0" borderId="1" xfId="2" applyNumberFormat="1" applyFont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76200</xdr:rowOff>
    </xdr:from>
    <xdr:to>
      <xdr:col>5</xdr:col>
      <xdr:colOff>809626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0" y="342900"/>
          <a:ext cx="6315076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Purpose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: To predict present anticipated </a:t>
          </a:r>
          <a:r>
            <a:rPr lang="en-US" sz="1400" b="0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annual earnings  using </a:t>
          </a:r>
          <a:r>
            <a:rPr lang="en-US" sz="1400" b="0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defined regression coefficients and compensation factors applicable to 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annual compensation in 2023. </a:t>
          </a: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oneCellAnchor>
    <xdr:from>
      <xdr:col>7</xdr:col>
      <xdr:colOff>0</xdr:colOff>
      <xdr:row>4</xdr:row>
      <xdr:rowOff>104775</xdr:rowOff>
    </xdr:from>
    <xdr:ext cx="77781" cy="22676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772400" y="94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133350</xdr:colOff>
      <xdr:row>36</xdr:row>
      <xdr:rowOff>9525</xdr:rowOff>
    </xdr:from>
    <xdr:to>
      <xdr:col>6</xdr:col>
      <xdr:colOff>0</xdr:colOff>
      <xdr:row>38</xdr:row>
      <xdr:rowOff>104775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3350" y="5238750"/>
          <a:ext cx="6286500" cy="476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Directions: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Refine your prediction by typing the mean from your sub group means into the field for each of the 2 compensation factors in Table 2 below:</a:t>
          </a:r>
          <a:endParaRPr lang="en-US" sz="1400">
            <a:latin typeface="Aparajita" panose="02020603050405020304" pitchFamily="18" charset="0"/>
            <a:cs typeface="Aparajita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4</xdr:row>
      <xdr:rowOff>171450</xdr:rowOff>
    </xdr:from>
    <xdr:to>
      <xdr:col>5</xdr:col>
      <xdr:colOff>809625</xdr:colOff>
      <xdr:row>6</xdr:row>
      <xdr:rowOff>142875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4775" y="1009650"/>
          <a:ext cx="630555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</a:t>
          </a:r>
          <a:r>
            <a:rPr lang="en-US" sz="1400" b="0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: Enter your current values in the fields provided</a:t>
          </a:r>
          <a:r>
            <a:rPr lang="en-US" sz="140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 in Table 1 below:</a:t>
          </a:r>
          <a:endParaRPr lang="en-US" sz="1400" b="0" i="0">
            <a:solidFill>
              <a:schemeClr val="dk1"/>
            </a:solidFill>
            <a:latin typeface="Aparajita" panose="02020603050405020304" pitchFamily="18" charset="0"/>
            <a:ea typeface="+mn-ea"/>
            <a:cs typeface="Aparajita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85725</xdr:colOff>
      <xdr:row>54</xdr:row>
      <xdr:rowOff>161926</xdr:rowOff>
    </xdr:from>
    <xdr:to>
      <xdr:col>7</xdr:col>
      <xdr:colOff>0</xdr:colOff>
      <xdr:row>58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5725" y="10963276"/>
          <a:ext cx="7086600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Cost of Living</a:t>
          </a:r>
          <a:r>
            <a:rPr lang="en-US" sz="1600" b="1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Adjustment</a:t>
          </a:r>
          <a:endParaRPr lang="en-US" sz="1600" b="1" i="0" u="none" strike="noStrike">
            <a:solidFill>
              <a:schemeClr val="dk1"/>
            </a:solidFill>
            <a:latin typeface="Aparajita" panose="02020603050405020304" pitchFamily="18" charset="0"/>
            <a:ea typeface="+mn-ea"/>
            <a:cs typeface="Aparajita" panose="02020603050405020304" pitchFamily="18" charset="0"/>
          </a:endParaRPr>
        </a:p>
        <a:p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Directions: Enter the change from the previous year as a fraction. For example, a 2% increase should be entered as 0.02. Repeat</a:t>
          </a:r>
          <a:r>
            <a:rPr lang="en-US" sz="1400" b="0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for each year.</a:t>
          </a:r>
          <a:endParaRPr lang="en-US" sz="1400">
            <a:latin typeface="Aparajita" panose="02020603050405020304" pitchFamily="18" charset="0"/>
            <a:cs typeface="Aparajita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76200</xdr:rowOff>
    </xdr:from>
    <xdr:to>
      <xdr:col>5</xdr:col>
      <xdr:colOff>809626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F38EB4-98CE-424D-8AE4-5446095E16EE}"/>
            </a:ext>
          </a:extLst>
        </xdr:cNvPr>
        <xdr:cNvSpPr txBox="1"/>
      </xdr:nvSpPr>
      <xdr:spPr>
        <a:xfrm>
          <a:off x="95250" y="371475"/>
          <a:ext cx="7067551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Purpose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: To predict present anticipated </a:t>
          </a:r>
          <a:r>
            <a:rPr lang="en-US" sz="1400" b="0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annual earnings  using </a:t>
          </a:r>
          <a:r>
            <a:rPr lang="en-US" sz="1400" b="0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defined regression coefficients and compensation factors applicable to 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annual compensation in 2023. </a:t>
          </a: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oneCellAnchor>
    <xdr:from>
      <xdr:col>7</xdr:col>
      <xdr:colOff>0</xdr:colOff>
      <xdr:row>4</xdr:row>
      <xdr:rowOff>104775</xdr:rowOff>
    </xdr:from>
    <xdr:ext cx="77781" cy="2267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372580-E273-4F7C-B314-8F4A828776A8}"/>
            </a:ext>
          </a:extLst>
        </xdr:cNvPr>
        <xdr:cNvSpPr txBox="1"/>
      </xdr:nvSpPr>
      <xdr:spPr>
        <a:xfrm>
          <a:off x="7972425" y="942975"/>
          <a:ext cx="77781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133350</xdr:colOff>
      <xdr:row>36</xdr:row>
      <xdr:rowOff>9525</xdr:rowOff>
    </xdr:from>
    <xdr:to>
      <xdr:col>6</xdr:col>
      <xdr:colOff>0</xdr:colOff>
      <xdr:row>38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2C275D-8003-4C53-8562-D89ACCD7EEA8}"/>
            </a:ext>
          </a:extLst>
        </xdr:cNvPr>
        <xdr:cNvSpPr txBox="1"/>
      </xdr:nvSpPr>
      <xdr:spPr>
        <a:xfrm>
          <a:off x="133350" y="8848725"/>
          <a:ext cx="7124700" cy="4572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Directions:</a:t>
          </a:r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Refine your prediction by typing the mean from your sub group means into the field for each of the 2 compensation factors in Table 2 below:</a:t>
          </a:r>
          <a:endParaRPr lang="en-US" sz="1400">
            <a:latin typeface="Aparajita" panose="02020603050405020304" pitchFamily="18" charset="0"/>
            <a:cs typeface="Aparajita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4</xdr:row>
      <xdr:rowOff>171450</xdr:rowOff>
    </xdr:from>
    <xdr:to>
      <xdr:col>5</xdr:col>
      <xdr:colOff>809625</xdr:colOff>
      <xdr:row>6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763E519-A440-43ED-A9FC-F3803DC8CAD6}"/>
            </a:ext>
          </a:extLst>
        </xdr:cNvPr>
        <xdr:cNvSpPr txBox="1"/>
      </xdr:nvSpPr>
      <xdr:spPr>
        <a:xfrm>
          <a:off x="104775" y="1009650"/>
          <a:ext cx="70580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</a:t>
          </a:r>
          <a:r>
            <a:rPr lang="en-US" sz="1400" b="0" i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: Enter your current values in the fields provided</a:t>
          </a:r>
          <a:r>
            <a:rPr lang="en-US" sz="140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 in Table 1 below:</a:t>
          </a:r>
          <a:endParaRPr lang="en-US" sz="1400" b="0" i="0">
            <a:solidFill>
              <a:schemeClr val="dk1"/>
            </a:solidFill>
            <a:latin typeface="Aparajita" panose="02020603050405020304" pitchFamily="18" charset="0"/>
            <a:ea typeface="+mn-ea"/>
            <a:cs typeface="Aparajita" panose="02020603050405020304" pitchFamily="18" charset="0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85725</xdr:colOff>
      <xdr:row>54</xdr:row>
      <xdr:rowOff>161926</xdr:rowOff>
    </xdr:from>
    <xdr:to>
      <xdr:col>7</xdr:col>
      <xdr:colOff>0</xdr:colOff>
      <xdr:row>58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C2CC73E-6A4E-44CC-BD2D-DA542CAE4105}"/>
            </a:ext>
          </a:extLst>
        </xdr:cNvPr>
        <xdr:cNvSpPr txBox="1"/>
      </xdr:nvSpPr>
      <xdr:spPr>
        <a:xfrm>
          <a:off x="85725" y="13354051"/>
          <a:ext cx="7886700" cy="676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Cost of Living</a:t>
          </a:r>
          <a:r>
            <a:rPr lang="en-US" sz="1600" b="1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Adjustment</a:t>
          </a:r>
          <a:endParaRPr lang="en-US" sz="1600" b="1" i="0" u="none" strike="noStrike">
            <a:solidFill>
              <a:schemeClr val="dk1"/>
            </a:solidFill>
            <a:latin typeface="Aparajita" panose="02020603050405020304" pitchFamily="18" charset="0"/>
            <a:ea typeface="+mn-ea"/>
            <a:cs typeface="Aparajita" panose="02020603050405020304" pitchFamily="18" charset="0"/>
          </a:endParaRPr>
        </a:p>
        <a:p>
          <a:r>
            <a:rPr lang="en-US" sz="1400" b="0" i="0" u="none" strike="noStrike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Directions: Enter the change from the previous year as a fraction. For example, a 2% increase should be entered as 0.02. Repeat</a:t>
          </a:r>
          <a:r>
            <a:rPr lang="en-US" sz="1400" b="0" i="0" u="none" strike="noStrike" baseline="0">
              <a:solidFill>
                <a:schemeClr val="dk1"/>
              </a:solidFill>
              <a:latin typeface="Aparajita" panose="02020603050405020304" pitchFamily="18" charset="0"/>
              <a:ea typeface="+mn-ea"/>
              <a:cs typeface="Aparajita" panose="02020603050405020304" pitchFamily="18" charset="0"/>
            </a:rPr>
            <a:t> for each year.</a:t>
          </a:r>
          <a:endParaRPr lang="en-US" sz="1400">
            <a:latin typeface="Aparajita" panose="02020603050405020304" pitchFamily="18" charset="0"/>
            <a:cs typeface="Aparajita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zoomScaleNormal="100" workbookViewId="0">
      <selection activeCell="E30" sqref="E30"/>
    </sheetView>
  </sheetViews>
  <sheetFormatPr defaultColWidth="8.88671875" defaultRowHeight="13.8" x14ac:dyDescent="0.25"/>
  <cols>
    <col min="1" max="1" width="15.44140625" style="3" customWidth="1"/>
    <col min="2" max="2" width="44.33203125" style="3" customWidth="1"/>
    <col min="3" max="3" width="8.88671875" style="3" bestFit="1" customWidth="1"/>
    <col min="4" max="4" width="12.33203125" style="3" customWidth="1"/>
    <col min="5" max="5" width="14.44140625" style="3" customWidth="1"/>
    <col min="6" max="6" width="13.5546875" style="35" bestFit="1" customWidth="1"/>
    <col min="7" max="7" width="10.6640625" style="3" customWidth="1"/>
    <col min="8" max="16384" width="8.88671875" style="3"/>
  </cols>
  <sheetData>
    <row r="1" spans="1:6" ht="22.8" x14ac:dyDescent="0.4">
      <c r="A1" s="45" t="s">
        <v>8</v>
      </c>
      <c r="B1" s="1"/>
      <c r="C1" s="1"/>
      <c r="D1" s="1"/>
      <c r="E1" s="1"/>
      <c r="F1" s="2"/>
    </row>
    <row r="8" spans="1:6" ht="13.5" customHeight="1" x14ac:dyDescent="0.35">
      <c r="A8" s="59" t="s">
        <v>41</v>
      </c>
      <c r="B8" s="59"/>
      <c r="C8" s="4"/>
      <c r="D8" s="4"/>
      <c r="E8" s="1"/>
      <c r="F8" s="2"/>
    </row>
    <row r="9" spans="1:6" ht="32.25" customHeight="1" x14ac:dyDescent="0.25">
      <c r="A9" s="5" t="s">
        <v>2</v>
      </c>
      <c r="B9" s="6" t="s">
        <v>3</v>
      </c>
      <c r="C9" s="6"/>
      <c r="D9" s="6"/>
      <c r="E9" s="7" t="s">
        <v>0</v>
      </c>
      <c r="F9" s="8" t="s">
        <v>1</v>
      </c>
    </row>
    <row r="10" spans="1:6" s="12" customFormat="1" ht="22.5" customHeight="1" x14ac:dyDescent="0.3">
      <c r="A10" s="57">
        <v>1083.211</v>
      </c>
      <c r="B10" s="9" t="s">
        <v>13</v>
      </c>
      <c r="C10" s="9"/>
      <c r="D10" s="9"/>
      <c r="E10" s="10">
        <v>36</v>
      </c>
      <c r="F10" s="11">
        <f>A10*E10</f>
        <v>38995.595999999998</v>
      </c>
    </row>
    <row r="11" spans="1:6" x14ac:dyDescent="0.25">
      <c r="A11" s="13"/>
      <c r="B11" s="1"/>
      <c r="C11" s="1"/>
      <c r="D11" s="1"/>
      <c r="E11" s="1"/>
      <c r="F11" s="14"/>
    </row>
    <row r="12" spans="1:6" s="12" customFormat="1" ht="24" customHeight="1" x14ac:dyDescent="0.3">
      <c r="A12" s="57">
        <v>480.35</v>
      </c>
      <c r="B12" s="9" t="s">
        <v>12</v>
      </c>
      <c r="C12" s="9"/>
      <c r="D12" s="9"/>
      <c r="E12" s="10">
        <v>1</v>
      </c>
      <c r="F12" s="11">
        <f>A12*E12</f>
        <v>480.35</v>
      </c>
    </row>
    <row r="13" spans="1:6" x14ac:dyDescent="0.25">
      <c r="A13" s="13"/>
      <c r="B13" s="1"/>
      <c r="C13" s="1"/>
      <c r="D13" s="1"/>
      <c r="E13" s="1"/>
      <c r="F13" s="14"/>
    </row>
    <row r="14" spans="1:6" s="18" customFormat="1" ht="23.25" customHeight="1" x14ac:dyDescent="0.3">
      <c r="A14" s="57">
        <v>8755.1059999999998</v>
      </c>
      <c r="B14" s="15" t="s">
        <v>23</v>
      </c>
      <c r="C14" s="15"/>
      <c r="D14" s="15"/>
      <c r="E14" s="16">
        <v>0</v>
      </c>
      <c r="F14" s="17">
        <f>A14*E14</f>
        <v>0</v>
      </c>
    </row>
    <row r="15" spans="1:6" x14ac:dyDescent="0.25">
      <c r="A15" s="13"/>
      <c r="B15" s="43" t="s">
        <v>18</v>
      </c>
      <c r="C15" s="1"/>
      <c r="D15" s="1"/>
      <c r="E15" s="1"/>
      <c r="F15" s="14"/>
    </row>
    <row r="16" spans="1:6" ht="24" customHeight="1" x14ac:dyDescent="0.25">
      <c r="A16" s="57">
        <v>2377.6750000000002</v>
      </c>
      <c r="B16" s="15" t="s">
        <v>14</v>
      </c>
      <c r="C16" s="15"/>
      <c r="D16" s="15"/>
      <c r="E16" s="16">
        <v>4</v>
      </c>
      <c r="F16" s="17">
        <f>A16*E16</f>
        <v>9510.7000000000007</v>
      </c>
    </row>
    <row r="17" spans="1:6" s="12" customFormat="1" x14ac:dyDescent="0.3">
      <c r="A17" s="40"/>
      <c r="B17" s="44" t="s">
        <v>16</v>
      </c>
      <c r="C17" s="41"/>
      <c r="D17" s="41"/>
      <c r="E17" s="41"/>
      <c r="F17" s="42"/>
    </row>
    <row r="18" spans="1:6" s="12" customFormat="1" ht="24" customHeight="1" x14ac:dyDescent="0.3">
      <c r="A18" s="57">
        <v>3038.15</v>
      </c>
      <c r="B18" s="9" t="s">
        <v>15</v>
      </c>
      <c r="C18" s="9"/>
      <c r="D18" s="9"/>
      <c r="E18" s="10">
        <v>4</v>
      </c>
      <c r="F18" s="19">
        <f>A18*E18</f>
        <v>12152.6</v>
      </c>
    </row>
    <row r="19" spans="1:6" s="12" customFormat="1" ht="42" customHeight="1" x14ac:dyDescent="0.3">
      <c r="A19" s="40"/>
      <c r="B19" s="66" t="s">
        <v>17</v>
      </c>
      <c r="C19" s="66"/>
      <c r="D19" s="66"/>
      <c r="E19" s="41"/>
      <c r="F19" s="42"/>
    </row>
    <row r="20" spans="1:6" s="12" customFormat="1" ht="24" customHeight="1" x14ac:dyDescent="0.3">
      <c r="A20" s="57">
        <v>7758.2520000000004</v>
      </c>
      <c r="B20" s="9" t="s">
        <v>24</v>
      </c>
      <c r="C20" s="9"/>
      <c r="D20" s="9"/>
      <c r="E20" s="10">
        <v>0</v>
      </c>
      <c r="F20" s="11">
        <f>A20*E20</f>
        <v>0</v>
      </c>
    </row>
    <row r="21" spans="1:6" s="12" customFormat="1" x14ac:dyDescent="0.3">
      <c r="A21" s="40"/>
      <c r="B21" s="44" t="s">
        <v>18</v>
      </c>
      <c r="C21" s="41"/>
      <c r="D21" s="41"/>
      <c r="E21" s="41"/>
      <c r="F21" s="42"/>
    </row>
    <row r="22" spans="1:6" s="12" customFormat="1" ht="24" customHeight="1" x14ac:dyDescent="0.3">
      <c r="A22" s="57">
        <v>230.14500000000001</v>
      </c>
      <c r="B22" s="9" t="s">
        <v>22</v>
      </c>
      <c r="C22" s="9"/>
      <c r="D22" s="9"/>
      <c r="E22" s="10">
        <v>1</v>
      </c>
      <c r="F22" s="11">
        <f>A22*E22</f>
        <v>230.14500000000001</v>
      </c>
    </row>
    <row r="23" spans="1:6" x14ac:dyDescent="0.25">
      <c r="A23" s="13"/>
      <c r="B23" s="1"/>
      <c r="C23" s="1"/>
      <c r="D23" s="1"/>
      <c r="E23" s="1"/>
      <c r="F23" s="14"/>
    </row>
    <row r="24" spans="1:6" s="12" customFormat="1" ht="24" customHeight="1" x14ac:dyDescent="0.3">
      <c r="A24" s="57">
        <v>3155.2730000000001</v>
      </c>
      <c r="B24" s="9" t="s">
        <v>20</v>
      </c>
      <c r="C24" s="9"/>
      <c r="D24" s="9"/>
      <c r="E24" s="10">
        <v>0</v>
      </c>
      <c r="F24" s="11">
        <f>A24*E24</f>
        <v>0</v>
      </c>
    </row>
    <row r="25" spans="1:6" s="12" customFormat="1" x14ac:dyDescent="0.3">
      <c r="A25" s="40"/>
      <c r="B25" s="44" t="s">
        <v>18</v>
      </c>
      <c r="C25" s="41"/>
      <c r="D25" s="41"/>
      <c r="E25" s="41"/>
      <c r="F25" s="42"/>
    </row>
    <row r="26" spans="1:6" s="12" customFormat="1" ht="24" customHeight="1" x14ac:dyDescent="0.3">
      <c r="A26" s="57">
        <v>4113.558</v>
      </c>
      <c r="B26" s="9" t="s">
        <v>19</v>
      </c>
      <c r="C26" s="9"/>
      <c r="D26" s="9"/>
      <c r="E26" s="10">
        <v>1</v>
      </c>
      <c r="F26" s="11">
        <f>A26*E26</f>
        <v>4113.558</v>
      </c>
    </row>
    <row r="27" spans="1:6" s="12" customFormat="1" x14ac:dyDescent="0.3">
      <c r="A27" s="40"/>
      <c r="B27" s="44" t="s">
        <v>18</v>
      </c>
      <c r="C27" s="41"/>
      <c r="D27" s="41"/>
      <c r="E27" s="41"/>
      <c r="F27" s="42"/>
    </row>
    <row r="28" spans="1:6" s="12" customFormat="1" ht="24" customHeight="1" x14ac:dyDescent="0.3">
      <c r="A28" s="57">
        <v>-2756.6680000000001</v>
      </c>
      <c r="B28" s="9" t="s">
        <v>21</v>
      </c>
      <c r="C28" s="9"/>
      <c r="D28" s="9"/>
      <c r="E28" s="10">
        <v>0</v>
      </c>
      <c r="F28" s="11">
        <f>A28*E28</f>
        <v>0</v>
      </c>
    </row>
    <row r="29" spans="1:6" s="12" customFormat="1" x14ac:dyDescent="0.3">
      <c r="A29" s="40"/>
      <c r="B29" s="44" t="s">
        <v>18</v>
      </c>
      <c r="C29" s="41"/>
      <c r="D29" s="41"/>
      <c r="E29" s="41"/>
      <c r="F29" s="42"/>
    </row>
    <row r="30" spans="1:6" s="12" customFormat="1" ht="27" customHeight="1" x14ac:dyDescent="0.3">
      <c r="A30" s="15">
        <v>-361.40800000000002</v>
      </c>
      <c r="B30" s="67" t="s">
        <v>42</v>
      </c>
      <c r="C30" s="67"/>
      <c r="D30" s="67"/>
      <c r="E30" s="10">
        <v>3</v>
      </c>
      <c r="F30" s="11">
        <f>A30*E30</f>
        <v>-1084.2240000000002</v>
      </c>
    </row>
    <row r="31" spans="1:6" ht="15" customHeight="1" x14ac:dyDescent="0.25">
      <c r="A31" s="1"/>
      <c r="B31" s="1"/>
      <c r="C31" s="1"/>
      <c r="D31" s="1"/>
      <c r="E31" s="1"/>
      <c r="F31" s="1"/>
    </row>
    <row r="32" spans="1:6" s="12" customFormat="1" ht="24" customHeight="1" x14ac:dyDescent="0.3">
      <c r="A32" s="57">
        <v>-2797.0349999999999</v>
      </c>
      <c r="B32" s="9" t="s">
        <v>43</v>
      </c>
      <c r="C32" s="9"/>
      <c r="D32" s="9"/>
      <c r="E32" s="10">
        <v>1</v>
      </c>
      <c r="F32" s="11">
        <f>A32*E32</f>
        <v>-2797.0349999999999</v>
      </c>
    </row>
    <row r="33" spans="1:7" x14ac:dyDescent="0.25">
      <c r="A33" s="13"/>
      <c r="B33" s="43" t="s">
        <v>18</v>
      </c>
      <c r="C33" s="1"/>
      <c r="D33" s="1"/>
      <c r="E33" s="1"/>
      <c r="F33" s="14"/>
    </row>
    <row r="34" spans="1:7" s="12" customFormat="1" ht="24.75" customHeight="1" x14ac:dyDescent="0.3">
      <c r="A34" s="20">
        <v>-769.10599999999999</v>
      </c>
      <c r="B34" s="9" t="s">
        <v>29</v>
      </c>
      <c r="C34" s="9"/>
      <c r="D34" s="9"/>
      <c r="E34" s="9"/>
      <c r="F34" s="21">
        <f>A34</f>
        <v>-769.10599999999999</v>
      </c>
    </row>
    <row r="35" spans="1:7" x14ac:dyDescent="0.25">
      <c r="A35" s="1"/>
      <c r="B35" s="1"/>
      <c r="C35" s="1"/>
      <c r="D35" s="1"/>
      <c r="E35" s="22" t="s">
        <v>9</v>
      </c>
      <c r="F35" s="23">
        <f>F10+F12+F14+F16+F18+F20+F22+F24+F26+F28+F30+F32+F34</f>
        <v>60832.583999999988</v>
      </c>
    </row>
    <row r="36" spans="1:7" x14ac:dyDescent="0.25">
      <c r="E36" s="24"/>
      <c r="F36" s="25"/>
    </row>
    <row r="37" spans="1:7" x14ac:dyDescent="0.25">
      <c r="E37" s="24"/>
      <c r="F37" s="25"/>
    </row>
    <row r="38" spans="1:7" x14ac:dyDescent="0.25">
      <c r="E38" s="24"/>
      <c r="F38" s="25"/>
    </row>
    <row r="39" spans="1:7" x14ac:dyDescent="0.25">
      <c r="E39" s="24"/>
      <c r="F39" s="25"/>
    </row>
    <row r="40" spans="1:7" ht="15.6" x14ac:dyDescent="0.3">
      <c r="A40" s="46" t="s">
        <v>25</v>
      </c>
      <c r="B40" s="1"/>
      <c r="C40" s="1"/>
      <c r="D40" s="1"/>
      <c r="E40" s="2"/>
      <c r="F40" s="1"/>
    </row>
    <row r="41" spans="1:7" ht="42" customHeight="1" x14ac:dyDescent="0.25">
      <c r="A41" s="47" t="s">
        <v>4</v>
      </c>
      <c r="B41" s="30" t="s">
        <v>28</v>
      </c>
      <c r="C41" s="30"/>
      <c r="D41" s="30" t="s">
        <v>26</v>
      </c>
      <c r="E41" s="7" t="s">
        <v>27</v>
      </c>
      <c r="F41" s="30" t="s">
        <v>7</v>
      </c>
    </row>
    <row r="42" spans="1:7" x14ac:dyDescent="0.25">
      <c r="A42" s="48" t="s">
        <v>5</v>
      </c>
      <c r="B42" s="49" t="s">
        <v>31</v>
      </c>
      <c r="C42" s="50">
        <v>83810</v>
      </c>
      <c r="D42" s="60">
        <f>AVERAGE(C42:C45)</f>
        <v>78127.25</v>
      </c>
      <c r="E42" s="63">
        <v>72450</v>
      </c>
      <c r="F42" s="68">
        <f>E42-D42</f>
        <v>-5677.25</v>
      </c>
    </row>
    <row r="43" spans="1:7" x14ac:dyDescent="0.25">
      <c r="A43" s="51"/>
      <c r="B43" s="52" t="s">
        <v>32</v>
      </c>
      <c r="C43" s="53">
        <v>72450</v>
      </c>
      <c r="D43" s="61"/>
      <c r="E43" s="64"/>
      <c r="F43" s="69"/>
    </row>
    <row r="44" spans="1:7" x14ac:dyDescent="0.25">
      <c r="A44" s="28"/>
      <c r="B44" s="52" t="s">
        <v>33</v>
      </c>
      <c r="C44" s="53">
        <v>74094</v>
      </c>
      <c r="D44" s="61"/>
      <c r="E44" s="64"/>
      <c r="F44" s="69"/>
    </row>
    <row r="45" spans="1:7" x14ac:dyDescent="0.25">
      <c r="A45" s="26"/>
      <c r="B45" s="54" t="s">
        <v>34</v>
      </c>
      <c r="C45" s="55">
        <v>82155</v>
      </c>
      <c r="D45" s="62"/>
      <c r="E45" s="65"/>
      <c r="F45" s="70"/>
      <c r="G45" s="27"/>
    </row>
    <row r="46" spans="1:7" x14ac:dyDescent="0.25">
      <c r="A46" s="48" t="s">
        <v>6</v>
      </c>
      <c r="B46" s="52" t="s">
        <v>35</v>
      </c>
      <c r="C46" s="53">
        <v>88969</v>
      </c>
      <c r="D46" s="60">
        <f>AVERAGE(C46:C52)</f>
        <v>78762.142857142855</v>
      </c>
      <c r="E46" s="63">
        <v>74582</v>
      </c>
      <c r="F46" s="68">
        <f>E46-D46</f>
        <v>-4180.1428571428551</v>
      </c>
      <c r="G46" s="27"/>
    </row>
    <row r="47" spans="1:7" x14ac:dyDescent="0.25">
      <c r="A47" s="51"/>
      <c r="B47" s="52" t="s">
        <v>36</v>
      </c>
      <c r="C47" s="53">
        <v>86570</v>
      </c>
      <c r="D47" s="61"/>
      <c r="E47" s="64"/>
      <c r="F47" s="69"/>
      <c r="G47" s="27"/>
    </row>
    <row r="48" spans="1:7" x14ac:dyDescent="0.25">
      <c r="A48" s="28"/>
      <c r="B48" s="52" t="s">
        <v>37</v>
      </c>
      <c r="C48" s="53">
        <v>74582</v>
      </c>
      <c r="D48" s="61"/>
      <c r="E48" s="64"/>
      <c r="F48" s="69"/>
      <c r="G48" s="27"/>
    </row>
    <row r="49" spans="1:7" x14ac:dyDescent="0.25">
      <c r="A49" s="28"/>
      <c r="B49" s="52" t="s">
        <v>38</v>
      </c>
      <c r="C49" s="53">
        <v>78540</v>
      </c>
      <c r="D49" s="61"/>
      <c r="E49" s="64"/>
      <c r="F49" s="69"/>
      <c r="G49" s="27"/>
    </row>
    <row r="50" spans="1:7" x14ac:dyDescent="0.25">
      <c r="A50" s="28"/>
      <c r="B50" s="52" t="s">
        <v>39</v>
      </c>
      <c r="C50" s="53">
        <v>69249</v>
      </c>
      <c r="D50" s="61"/>
      <c r="E50" s="64"/>
      <c r="F50" s="69"/>
      <c r="G50" s="27"/>
    </row>
    <row r="51" spans="1:7" x14ac:dyDescent="0.25">
      <c r="A51" s="28"/>
      <c r="B51" s="52" t="s">
        <v>45</v>
      </c>
      <c r="C51" s="53">
        <v>80989</v>
      </c>
      <c r="D51" s="61"/>
      <c r="E51" s="64"/>
      <c r="F51" s="69"/>
      <c r="G51" s="27"/>
    </row>
    <row r="52" spans="1:7" x14ac:dyDescent="0.25">
      <c r="A52" s="26"/>
      <c r="B52" s="54" t="s">
        <v>40</v>
      </c>
      <c r="C52" s="55">
        <v>72436</v>
      </c>
      <c r="D52" s="62"/>
      <c r="E52" s="65"/>
      <c r="F52" s="70"/>
      <c r="G52" s="29"/>
    </row>
    <row r="53" spans="1:7" ht="14.7" customHeight="1" x14ac:dyDescent="0.25">
      <c r="A53" s="71" t="s">
        <v>30</v>
      </c>
      <c r="B53" s="71"/>
      <c r="C53" s="71"/>
      <c r="D53" s="71"/>
      <c r="E53" s="71"/>
      <c r="F53" s="56">
        <f>SUM(F42:F52)</f>
        <v>-9857.3928571428551</v>
      </c>
    </row>
    <row r="54" spans="1:7" ht="14.25" customHeight="1" x14ac:dyDescent="0.25">
      <c r="A54" s="58" t="s">
        <v>46</v>
      </c>
      <c r="B54" s="58"/>
      <c r="C54" s="58"/>
      <c r="D54" s="58"/>
      <c r="E54" s="58"/>
      <c r="F54" s="56">
        <f>F53+F35</f>
        <v>50975.191142857133</v>
      </c>
    </row>
    <row r="60" spans="1:7" ht="46.5" customHeight="1" x14ac:dyDescent="0.25">
      <c r="A60" s="30" t="s">
        <v>10</v>
      </c>
      <c r="B60" s="31" t="s">
        <v>11</v>
      </c>
      <c r="C60" s="31"/>
      <c r="D60" s="31"/>
      <c r="E60" s="31" t="s">
        <v>44</v>
      </c>
      <c r="F60" s="32"/>
    </row>
    <row r="61" spans="1:7" x14ac:dyDescent="0.25">
      <c r="A61" s="1">
        <v>2024</v>
      </c>
      <c r="B61" s="33">
        <v>0.02</v>
      </c>
      <c r="C61" s="33"/>
      <c r="D61" s="33"/>
      <c r="E61" s="34">
        <f>(1+$B61)*$F$54</f>
        <v>51994.694965714276</v>
      </c>
    </row>
    <row r="62" spans="1:7" x14ac:dyDescent="0.25">
      <c r="A62" s="1">
        <v>2025</v>
      </c>
      <c r="B62" s="33">
        <v>0.02</v>
      </c>
      <c r="C62" s="33"/>
      <c r="D62" s="33"/>
      <c r="E62" s="34">
        <f>(1+$B62)*$E61</f>
        <v>53034.588865028563</v>
      </c>
    </row>
    <row r="63" spans="1:7" x14ac:dyDescent="0.25">
      <c r="A63" s="1">
        <v>2026</v>
      </c>
      <c r="B63" s="33">
        <v>0.02</v>
      </c>
      <c r="C63" s="33"/>
      <c r="D63" s="33"/>
      <c r="E63" s="34">
        <f>(1+$B63)*$E62</f>
        <v>54095.280642329133</v>
      </c>
    </row>
    <row r="64" spans="1:7" x14ac:dyDescent="0.25">
      <c r="A64" s="1">
        <v>2027</v>
      </c>
      <c r="B64" s="33">
        <v>0.02</v>
      </c>
      <c r="C64" s="33"/>
      <c r="D64" s="33"/>
      <c r="E64" s="34">
        <f>(1+$B64)*$E63</f>
        <v>55177.186255175715</v>
      </c>
    </row>
    <row r="65" spans="1:9" x14ac:dyDescent="0.25">
      <c r="A65" s="1">
        <v>2028</v>
      </c>
      <c r="B65" s="33">
        <v>0.02</v>
      </c>
      <c r="C65" s="33"/>
      <c r="D65" s="33"/>
      <c r="E65" s="34">
        <f>(1+$B65)*$E64</f>
        <v>56280.729980279233</v>
      </c>
    </row>
    <row r="66" spans="1:9" x14ac:dyDescent="0.25">
      <c r="A66" s="36">
        <v>2029</v>
      </c>
      <c r="B66" s="37">
        <v>0.02</v>
      </c>
      <c r="C66" s="37"/>
      <c r="D66" s="37"/>
      <c r="E66" s="38">
        <f>(1+$B66)*$E65</f>
        <v>57406.344579884819</v>
      </c>
      <c r="I66" s="39"/>
    </row>
  </sheetData>
  <sheetProtection sheet="1" selectLockedCells="1"/>
  <mergeCells count="11">
    <mergeCell ref="F42:F45"/>
    <mergeCell ref="D46:D52"/>
    <mergeCell ref="E46:E52"/>
    <mergeCell ref="F46:F52"/>
    <mergeCell ref="A53:E53"/>
    <mergeCell ref="A54:E54"/>
    <mergeCell ref="A8:B8"/>
    <mergeCell ref="D42:D45"/>
    <mergeCell ref="E42:E45"/>
    <mergeCell ref="B19:D19"/>
    <mergeCell ref="B30:D30"/>
  </mergeCells>
  <pageMargins left="0.2" right="0.2" top="0.25" bottom="0.25" header="0.05" footer="0.05"/>
  <pageSetup orientation="landscape" r:id="rId1"/>
  <rowBreaks count="2" manualBreakCount="2">
    <brk id="39" max="7" man="1"/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75DE-F87A-4444-B39A-F8110A2716C1}">
  <dimension ref="A1:I66"/>
  <sheetViews>
    <sheetView topLeftCell="A26" zoomScaleNormal="100" workbookViewId="0">
      <selection activeCell="B61" sqref="B61"/>
    </sheetView>
  </sheetViews>
  <sheetFormatPr defaultColWidth="8.88671875" defaultRowHeight="13.8" x14ac:dyDescent="0.25"/>
  <cols>
    <col min="1" max="1" width="15.44140625" style="3" customWidth="1"/>
    <col min="2" max="2" width="44.33203125" style="3" customWidth="1"/>
    <col min="3" max="3" width="8.88671875" style="3" bestFit="1" customWidth="1"/>
    <col min="4" max="4" width="12.33203125" style="3" customWidth="1"/>
    <col min="5" max="5" width="14.44140625" style="3" customWidth="1"/>
    <col min="6" max="6" width="13.5546875" style="35" bestFit="1" customWidth="1"/>
    <col min="7" max="7" width="10.6640625" style="3" customWidth="1"/>
    <col min="8" max="16384" width="8.88671875" style="3"/>
  </cols>
  <sheetData>
    <row r="1" spans="1:6" ht="22.8" x14ac:dyDescent="0.4">
      <c r="A1" s="45" t="s">
        <v>8</v>
      </c>
      <c r="B1" s="1"/>
      <c r="C1" s="1"/>
      <c r="D1" s="1"/>
      <c r="E1" s="1"/>
      <c r="F1" s="2"/>
    </row>
    <row r="8" spans="1:6" ht="13.5" customHeight="1" x14ac:dyDescent="0.35">
      <c r="A8" s="59" t="s">
        <v>41</v>
      </c>
      <c r="B8" s="59"/>
      <c r="C8" s="4"/>
      <c r="D8" s="4"/>
      <c r="E8" s="1"/>
      <c r="F8" s="2"/>
    </row>
    <row r="9" spans="1:6" ht="32.25" customHeight="1" x14ac:dyDescent="0.25">
      <c r="A9" s="5" t="s">
        <v>2</v>
      </c>
      <c r="B9" s="6" t="s">
        <v>3</v>
      </c>
      <c r="C9" s="6"/>
      <c r="D9" s="6"/>
      <c r="E9" s="7" t="s">
        <v>0</v>
      </c>
      <c r="F9" s="8" t="s">
        <v>1</v>
      </c>
    </row>
    <row r="10" spans="1:6" s="12" customFormat="1" ht="22.5" customHeight="1" x14ac:dyDescent="0.3">
      <c r="A10" s="57">
        <v>1083.211</v>
      </c>
      <c r="B10" s="9" t="s">
        <v>13</v>
      </c>
      <c r="C10" s="9"/>
      <c r="D10" s="9"/>
      <c r="E10" s="10">
        <v>36</v>
      </c>
      <c r="F10" s="11">
        <f>A10*E10</f>
        <v>38995.595999999998</v>
      </c>
    </row>
    <row r="11" spans="1:6" x14ac:dyDescent="0.25">
      <c r="A11" s="13"/>
      <c r="B11" s="1"/>
      <c r="C11" s="1"/>
      <c r="D11" s="1"/>
      <c r="E11" s="1"/>
      <c r="F11" s="14"/>
    </row>
    <row r="12" spans="1:6" s="12" customFormat="1" ht="24" customHeight="1" x14ac:dyDescent="0.3">
      <c r="A12" s="57">
        <v>480.35</v>
      </c>
      <c r="B12" s="9" t="s">
        <v>12</v>
      </c>
      <c r="C12" s="9"/>
      <c r="D12" s="9"/>
      <c r="E12" s="10">
        <v>10</v>
      </c>
      <c r="F12" s="11">
        <f>A12*E12</f>
        <v>4803.5</v>
      </c>
    </row>
    <row r="13" spans="1:6" x14ac:dyDescent="0.25">
      <c r="A13" s="13"/>
      <c r="B13" s="1"/>
      <c r="C13" s="1"/>
      <c r="D13" s="1"/>
      <c r="E13" s="1"/>
      <c r="F13" s="14"/>
    </row>
    <row r="14" spans="1:6" s="18" customFormat="1" ht="23.25" customHeight="1" x14ac:dyDescent="0.3">
      <c r="A14" s="57">
        <v>8755.1059999999998</v>
      </c>
      <c r="B14" s="15" t="s">
        <v>23</v>
      </c>
      <c r="C14" s="15"/>
      <c r="D14" s="15"/>
      <c r="E14" s="16">
        <v>1</v>
      </c>
      <c r="F14" s="17">
        <f>A14*E14</f>
        <v>8755.1059999999998</v>
      </c>
    </row>
    <row r="15" spans="1:6" x14ac:dyDescent="0.25">
      <c r="A15" s="13"/>
      <c r="B15" s="43" t="s">
        <v>18</v>
      </c>
      <c r="C15" s="1"/>
      <c r="D15" s="1"/>
      <c r="E15" s="1"/>
      <c r="F15" s="14"/>
    </row>
    <row r="16" spans="1:6" ht="24" customHeight="1" x14ac:dyDescent="0.25">
      <c r="A16" s="57">
        <v>2377.6750000000002</v>
      </c>
      <c r="B16" s="15" t="s">
        <v>14</v>
      </c>
      <c r="C16" s="15"/>
      <c r="D16" s="15"/>
      <c r="E16" s="16">
        <v>5</v>
      </c>
      <c r="F16" s="17">
        <f>A16*E16</f>
        <v>11888.375</v>
      </c>
    </row>
    <row r="17" spans="1:6" s="12" customFormat="1" x14ac:dyDescent="0.3">
      <c r="A17" s="40"/>
      <c r="B17" s="44" t="s">
        <v>16</v>
      </c>
      <c r="C17" s="41"/>
      <c r="D17" s="41"/>
      <c r="E17" s="41"/>
      <c r="F17" s="42"/>
    </row>
    <row r="18" spans="1:6" s="12" customFormat="1" ht="24" customHeight="1" x14ac:dyDescent="0.3">
      <c r="A18" s="57">
        <v>3038.15</v>
      </c>
      <c r="B18" s="9" t="s">
        <v>15</v>
      </c>
      <c r="C18" s="9"/>
      <c r="D18" s="9"/>
      <c r="E18" s="10">
        <v>5</v>
      </c>
      <c r="F18" s="19">
        <f>A18*E18</f>
        <v>15190.75</v>
      </c>
    </row>
    <row r="19" spans="1:6" s="12" customFormat="1" ht="42" customHeight="1" x14ac:dyDescent="0.3">
      <c r="A19" s="40"/>
      <c r="B19" s="66" t="s">
        <v>17</v>
      </c>
      <c r="C19" s="66"/>
      <c r="D19" s="66"/>
      <c r="E19" s="41"/>
      <c r="F19" s="42"/>
    </row>
    <row r="20" spans="1:6" s="12" customFormat="1" ht="24" customHeight="1" x14ac:dyDescent="0.3">
      <c r="A20" s="57">
        <v>7758.2520000000004</v>
      </c>
      <c r="B20" s="9" t="s">
        <v>24</v>
      </c>
      <c r="C20" s="9"/>
      <c r="D20" s="9"/>
      <c r="E20" s="10">
        <v>0</v>
      </c>
      <c r="F20" s="11">
        <f>A20*E20</f>
        <v>0</v>
      </c>
    </row>
    <row r="21" spans="1:6" s="12" customFormat="1" x14ac:dyDescent="0.3">
      <c r="A21" s="40"/>
      <c r="B21" s="44" t="s">
        <v>18</v>
      </c>
      <c r="C21" s="41"/>
      <c r="D21" s="41"/>
      <c r="E21" s="41"/>
      <c r="F21" s="42"/>
    </row>
    <row r="22" spans="1:6" s="12" customFormat="1" ht="24" customHeight="1" x14ac:dyDescent="0.3">
      <c r="A22" s="57">
        <v>230.14500000000001</v>
      </c>
      <c r="B22" s="9" t="s">
        <v>22</v>
      </c>
      <c r="C22" s="9"/>
      <c r="D22" s="9"/>
      <c r="E22" s="10">
        <v>6</v>
      </c>
      <c r="F22" s="11">
        <f>A22*E22</f>
        <v>1380.8700000000001</v>
      </c>
    </row>
    <row r="23" spans="1:6" x14ac:dyDescent="0.25">
      <c r="A23" s="13"/>
      <c r="B23" s="1"/>
      <c r="C23" s="1"/>
      <c r="D23" s="1"/>
      <c r="E23" s="1"/>
      <c r="F23" s="14"/>
    </row>
    <row r="24" spans="1:6" s="12" customFormat="1" ht="24" customHeight="1" x14ac:dyDescent="0.3">
      <c r="A24" s="57">
        <v>3155.2730000000001</v>
      </c>
      <c r="B24" s="9" t="s">
        <v>20</v>
      </c>
      <c r="C24" s="9"/>
      <c r="D24" s="9"/>
      <c r="E24" s="10">
        <v>1</v>
      </c>
      <c r="F24" s="11">
        <f>A24*E24</f>
        <v>3155.2730000000001</v>
      </c>
    </row>
    <row r="25" spans="1:6" s="12" customFormat="1" x14ac:dyDescent="0.3">
      <c r="A25" s="40"/>
      <c r="B25" s="44" t="s">
        <v>18</v>
      </c>
      <c r="C25" s="41"/>
      <c r="D25" s="41"/>
      <c r="E25" s="41"/>
      <c r="F25" s="42"/>
    </row>
    <row r="26" spans="1:6" s="12" customFormat="1" ht="24" customHeight="1" x14ac:dyDescent="0.3">
      <c r="A26" s="57">
        <v>4113.558</v>
      </c>
      <c r="B26" s="9" t="s">
        <v>19</v>
      </c>
      <c r="C26" s="9"/>
      <c r="D26" s="9"/>
      <c r="E26" s="10">
        <v>1</v>
      </c>
      <c r="F26" s="11">
        <f>A26*E26</f>
        <v>4113.558</v>
      </c>
    </row>
    <row r="27" spans="1:6" s="12" customFormat="1" x14ac:dyDescent="0.3">
      <c r="A27" s="40"/>
      <c r="B27" s="44" t="s">
        <v>18</v>
      </c>
      <c r="C27" s="41"/>
      <c r="D27" s="41"/>
      <c r="E27" s="41"/>
      <c r="F27" s="42"/>
    </row>
    <row r="28" spans="1:6" s="12" customFormat="1" ht="24" customHeight="1" x14ac:dyDescent="0.3">
      <c r="A28" s="57">
        <v>-2756.6680000000001</v>
      </c>
      <c r="B28" s="9" t="s">
        <v>21</v>
      </c>
      <c r="C28" s="9"/>
      <c r="D28" s="9"/>
      <c r="E28" s="10">
        <v>1</v>
      </c>
      <c r="F28" s="11">
        <f>A28*E28</f>
        <v>-2756.6680000000001</v>
      </c>
    </row>
    <row r="29" spans="1:6" s="12" customFormat="1" x14ac:dyDescent="0.3">
      <c r="A29" s="40"/>
      <c r="B29" s="44" t="s">
        <v>18</v>
      </c>
      <c r="C29" s="41"/>
      <c r="D29" s="41"/>
      <c r="E29" s="41"/>
      <c r="F29" s="42"/>
    </row>
    <row r="30" spans="1:6" s="12" customFormat="1" ht="27" customHeight="1" x14ac:dyDescent="0.3">
      <c r="A30" s="15">
        <v>-361.40800000000002</v>
      </c>
      <c r="B30" s="67" t="s">
        <v>42</v>
      </c>
      <c r="C30" s="67"/>
      <c r="D30" s="67"/>
      <c r="E30" s="10">
        <v>5</v>
      </c>
      <c r="F30" s="11">
        <f>A30*E30</f>
        <v>-1807.04</v>
      </c>
    </row>
    <row r="31" spans="1:6" ht="15" customHeight="1" x14ac:dyDescent="0.25">
      <c r="A31" s="1"/>
      <c r="B31" s="1"/>
      <c r="C31" s="1"/>
      <c r="D31" s="1"/>
      <c r="E31" s="1"/>
      <c r="F31" s="1"/>
    </row>
    <row r="32" spans="1:6" s="12" customFormat="1" ht="24" customHeight="1" x14ac:dyDescent="0.3">
      <c r="A32" s="57">
        <v>-2797.0349999999999</v>
      </c>
      <c r="B32" s="9" t="s">
        <v>43</v>
      </c>
      <c r="C32" s="9"/>
      <c r="D32" s="9"/>
      <c r="E32" s="10">
        <v>1</v>
      </c>
      <c r="F32" s="11">
        <f>A32*E32</f>
        <v>-2797.0349999999999</v>
      </c>
    </row>
    <row r="33" spans="1:7" x14ac:dyDescent="0.25">
      <c r="A33" s="13"/>
      <c r="B33" s="43" t="s">
        <v>18</v>
      </c>
      <c r="C33" s="1"/>
      <c r="D33" s="1"/>
      <c r="E33" s="1"/>
      <c r="F33" s="14"/>
    </row>
    <row r="34" spans="1:7" s="12" customFormat="1" ht="24.75" customHeight="1" x14ac:dyDescent="0.3">
      <c r="A34" s="20">
        <v>-769.10599999999999</v>
      </c>
      <c r="B34" s="9" t="s">
        <v>29</v>
      </c>
      <c r="C34" s="9"/>
      <c r="D34" s="9"/>
      <c r="E34" s="9"/>
      <c r="F34" s="21">
        <f>A34</f>
        <v>-769.10599999999999</v>
      </c>
    </row>
    <row r="35" spans="1:7" x14ac:dyDescent="0.25">
      <c r="A35" s="1"/>
      <c r="B35" s="1"/>
      <c r="C35" s="1"/>
      <c r="D35" s="1"/>
      <c r="E35" s="22" t="s">
        <v>9</v>
      </c>
      <c r="F35" s="23">
        <f>F10+F12+F14+F16+F18+F20+F22+F24+F26+F28+F30+F32+F34</f>
        <v>80153.178999999989</v>
      </c>
    </row>
    <row r="36" spans="1:7" x14ac:dyDescent="0.25">
      <c r="E36" s="24"/>
      <c r="F36" s="25"/>
    </row>
    <row r="37" spans="1:7" x14ac:dyDescent="0.25">
      <c r="E37" s="24"/>
      <c r="F37" s="25"/>
    </row>
    <row r="38" spans="1:7" x14ac:dyDescent="0.25">
      <c r="E38" s="24"/>
      <c r="F38" s="25"/>
    </row>
    <row r="39" spans="1:7" x14ac:dyDescent="0.25">
      <c r="E39" s="24"/>
      <c r="F39" s="25"/>
    </row>
    <row r="40" spans="1:7" ht="15.6" x14ac:dyDescent="0.3">
      <c r="A40" s="46" t="s">
        <v>25</v>
      </c>
      <c r="B40" s="1"/>
      <c r="C40" s="1"/>
      <c r="D40" s="1"/>
      <c r="E40" s="2"/>
      <c r="F40" s="1"/>
    </row>
    <row r="41" spans="1:7" ht="42" customHeight="1" x14ac:dyDescent="0.25">
      <c r="A41" s="47" t="s">
        <v>4</v>
      </c>
      <c r="B41" s="30" t="s">
        <v>28</v>
      </c>
      <c r="C41" s="30"/>
      <c r="D41" s="30" t="s">
        <v>26</v>
      </c>
      <c r="E41" s="7" t="s">
        <v>27</v>
      </c>
      <c r="F41" s="30" t="s">
        <v>7</v>
      </c>
    </row>
    <row r="42" spans="1:7" x14ac:dyDescent="0.25">
      <c r="A42" s="48" t="s">
        <v>5</v>
      </c>
      <c r="B42" s="49" t="s">
        <v>31</v>
      </c>
      <c r="C42" s="50">
        <v>83810</v>
      </c>
      <c r="D42" s="60">
        <f>AVERAGE(C42:C45)</f>
        <v>78127.25</v>
      </c>
      <c r="E42" s="63">
        <v>83810</v>
      </c>
      <c r="F42" s="68">
        <f>E42-D42</f>
        <v>5682.75</v>
      </c>
    </row>
    <row r="43" spans="1:7" x14ac:dyDescent="0.25">
      <c r="A43" s="51"/>
      <c r="B43" s="52" t="s">
        <v>32</v>
      </c>
      <c r="C43" s="53">
        <v>72450</v>
      </c>
      <c r="D43" s="61"/>
      <c r="E43" s="64"/>
      <c r="F43" s="69"/>
    </row>
    <row r="44" spans="1:7" x14ac:dyDescent="0.25">
      <c r="A44" s="28"/>
      <c r="B44" s="52" t="s">
        <v>33</v>
      </c>
      <c r="C44" s="53">
        <v>74094</v>
      </c>
      <c r="D44" s="61"/>
      <c r="E44" s="64"/>
      <c r="F44" s="69"/>
    </row>
    <row r="45" spans="1:7" x14ac:dyDescent="0.25">
      <c r="A45" s="26"/>
      <c r="B45" s="54" t="s">
        <v>34</v>
      </c>
      <c r="C45" s="55">
        <v>82155</v>
      </c>
      <c r="D45" s="62"/>
      <c r="E45" s="65"/>
      <c r="F45" s="70"/>
      <c r="G45" s="27"/>
    </row>
    <row r="46" spans="1:7" x14ac:dyDescent="0.25">
      <c r="A46" s="48" t="s">
        <v>6</v>
      </c>
      <c r="B46" s="52" t="s">
        <v>35</v>
      </c>
      <c r="C46" s="53">
        <v>88969</v>
      </c>
      <c r="D46" s="60">
        <f>AVERAGE(C46:C52)</f>
        <v>78762.142857142855</v>
      </c>
      <c r="E46" s="63">
        <v>78540</v>
      </c>
      <c r="F46" s="68">
        <f>E46-D46</f>
        <v>-222.14285714285506</v>
      </c>
      <c r="G46" s="27"/>
    </row>
    <row r="47" spans="1:7" x14ac:dyDescent="0.25">
      <c r="A47" s="51"/>
      <c r="B47" s="52" t="s">
        <v>36</v>
      </c>
      <c r="C47" s="53">
        <v>86570</v>
      </c>
      <c r="D47" s="61"/>
      <c r="E47" s="64"/>
      <c r="F47" s="69"/>
      <c r="G47" s="27"/>
    </row>
    <row r="48" spans="1:7" x14ac:dyDescent="0.25">
      <c r="A48" s="28"/>
      <c r="B48" s="52" t="s">
        <v>37</v>
      </c>
      <c r="C48" s="53">
        <v>74582</v>
      </c>
      <c r="D48" s="61"/>
      <c r="E48" s="64"/>
      <c r="F48" s="69"/>
      <c r="G48" s="27"/>
    </row>
    <row r="49" spans="1:7" x14ac:dyDescent="0.25">
      <c r="A49" s="28"/>
      <c r="B49" s="52" t="s">
        <v>38</v>
      </c>
      <c r="C49" s="53">
        <v>78540</v>
      </c>
      <c r="D49" s="61"/>
      <c r="E49" s="64"/>
      <c r="F49" s="69"/>
      <c r="G49" s="27"/>
    </row>
    <row r="50" spans="1:7" x14ac:dyDescent="0.25">
      <c r="A50" s="28"/>
      <c r="B50" s="52" t="s">
        <v>39</v>
      </c>
      <c r="C50" s="53">
        <v>69249</v>
      </c>
      <c r="D50" s="61"/>
      <c r="E50" s="64"/>
      <c r="F50" s="69"/>
      <c r="G50" s="27"/>
    </row>
    <row r="51" spans="1:7" x14ac:dyDescent="0.25">
      <c r="A51" s="28"/>
      <c r="B51" s="52" t="s">
        <v>45</v>
      </c>
      <c r="C51" s="53">
        <v>80989</v>
      </c>
      <c r="D51" s="61"/>
      <c r="E51" s="64"/>
      <c r="F51" s="69"/>
      <c r="G51" s="27"/>
    </row>
    <row r="52" spans="1:7" x14ac:dyDescent="0.25">
      <c r="A52" s="26"/>
      <c r="B52" s="54" t="s">
        <v>40</v>
      </c>
      <c r="C52" s="55">
        <v>72436</v>
      </c>
      <c r="D52" s="62"/>
      <c r="E52" s="65"/>
      <c r="F52" s="70"/>
      <c r="G52" s="29"/>
    </row>
    <row r="53" spans="1:7" ht="14.7" customHeight="1" x14ac:dyDescent="0.25">
      <c r="A53" s="71" t="s">
        <v>30</v>
      </c>
      <c r="B53" s="71"/>
      <c r="C53" s="71"/>
      <c r="D53" s="71"/>
      <c r="E53" s="71"/>
      <c r="F53" s="56">
        <f>SUM(F42:F52)</f>
        <v>5460.6071428571449</v>
      </c>
    </row>
    <row r="54" spans="1:7" x14ac:dyDescent="0.25">
      <c r="A54" s="58" t="s">
        <v>46</v>
      </c>
      <c r="B54" s="58"/>
      <c r="C54" s="58"/>
      <c r="D54" s="58"/>
      <c r="E54" s="58"/>
      <c r="F54" s="56">
        <f>F53+F35</f>
        <v>85613.786142857134</v>
      </c>
    </row>
    <row r="60" spans="1:7" ht="46.5" customHeight="1" x14ac:dyDescent="0.25">
      <c r="A60" s="30" t="s">
        <v>10</v>
      </c>
      <c r="B60" s="31" t="s">
        <v>11</v>
      </c>
      <c r="C60" s="31"/>
      <c r="D60" s="31"/>
      <c r="E60" s="31" t="s">
        <v>44</v>
      </c>
      <c r="F60" s="32"/>
    </row>
    <row r="61" spans="1:7" x14ac:dyDescent="0.25">
      <c r="A61" s="1">
        <v>2024</v>
      </c>
      <c r="B61" s="33">
        <v>0.02</v>
      </c>
      <c r="C61" s="33"/>
      <c r="D61" s="33"/>
      <c r="E61" s="34">
        <f>(1+$B61)*$F$54</f>
        <v>87326.061865714277</v>
      </c>
    </row>
    <row r="62" spans="1:7" x14ac:dyDescent="0.25">
      <c r="A62" s="1">
        <v>2025</v>
      </c>
      <c r="B62" s="33">
        <v>0.02</v>
      </c>
      <c r="C62" s="33"/>
      <c r="D62" s="33"/>
      <c r="E62" s="34">
        <f>(1+$B62)*$E61</f>
        <v>89072.583103028563</v>
      </c>
    </row>
    <row r="63" spans="1:7" x14ac:dyDescent="0.25">
      <c r="A63" s="1">
        <v>2026</v>
      </c>
      <c r="B63" s="33">
        <v>0.02</v>
      </c>
      <c r="C63" s="33"/>
      <c r="D63" s="33"/>
      <c r="E63" s="34">
        <f>(1+$B63)*$E62</f>
        <v>90854.034765089134</v>
      </c>
    </row>
    <row r="64" spans="1:7" x14ac:dyDescent="0.25">
      <c r="A64" s="1">
        <v>2027</v>
      </c>
      <c r="B64" s="33">
        <v>0.02</v>
      </c>
      <c r="C64" s="33"/>
      <c r="D64" s="33"/>
      <c r="E64" s="34">
        <f>(1+$B64)*$E63</f>
        <v>92671.115460390924</v>
      </c>
    </row>
    <row r="65" spans="1:9" x14ac:dyDescent="0.25">
      <c r="A65" s="1">
        <v>2028</v>
      </c>
      <c r="B65" s="33">
        <v>0.02</v>
      </c>
      <c r="C65" s="33"/>
      <c r="D65" s="33"/>
      <c r="E65" s="34">
        <f>(1+$B65)*$E64</f>
        <v>94524.537769598741</v>
      </c>
    </row>
    <row r="66" spans="1:9" x14ac:dyDescent="0.25">
      <c r="A66" s="36">
        <v>2029</v>
      </c>
      <c r="B66" s="37">
        <v>0.02</v>
      </c>
      <c r="C66" s="37"/>
      <c r="D66" s="37"/>
      <c r="E66" s="38">
        <f>(1+$B66)*$E65</f>
        <v>96415.028524990717</v>
      </c>
      <c r="I66" s="39"/>
    </row>
  </sheetData>
  <sheetProtection sheet="1" selectLockedCells="1"/>
  <mergeCells count="11">
    <mergeCell ref="D46:D52"/>
    <mergeCell ref="E46:E52"/>
    <mergeCell ref="F46:F52"/>
    <mergeCell ref="A53:E53"/>
    <mergeCell ref="A54:E54"/>
    <mergeCell ref="F42:F45"/>
    <mergeCell ref="A8:B8"/>
    <mergeCell ref="B19:D19"/>
    <mergeCell ref="B30:D30"/>
    <mergeCell ref="D42:D45"/>
    <mergeCell ref="E42:E45"/>
  </mergeCells>
  <pageMargins left="0.2" right="0.2" top="0.25" bottom="0.25" header="0.05" footer="0.05"/>
  <pageSetup orientation="landscape" r:id="rId1"/>
  <rowBreaks count="2" manualBreakCount="2">
    <brk id="39" max="7" man="1"/>
    <brk id="54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8ddb10-6bac-4d55-802c-c09847207d5d" xsi:nil="true"/>
    <lcf76f155ced4ddcb4097134ff3c332f xmlns="ca722e77-b200-479c-8172-64ef486c58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753E02D01FD4D9476545672CE6625" ma:contentTypeVersion="14" ma:contentTypeDescription="Create a new document." ma:contentTypeScope="" ma:versionID="998a2cde6318514404a3540749b9baa5">
  <xsd:schema xmlns:xsd="http://www.w3.org/2001/XMLSchema" xmlns:xs="http://www.w3.org/2001/XMLSchema" xmlns:p="http://schemas.microsoft.com/office/2006/metadata/properties" xmlns:ns2="ca722e77-b200-479c-8172-64ef486c5858" xmlns:ns3="af8ddb10-6bac-4d55-802c-c09847207d5d" targetNamespace="http://schemas.microsoft.com/office/2006/metadata/properties" ma:root="true" ma:fieldsID="373903bd15cb398c109d0fb06b01aed2" ns2:_="" ns3:_="">
    <xsd:import namespace="ca722e77-b200-479c-8172-64ef486c5858"/>
    <xsd:import namespace="af8ddb10-6bac-4d55-802c-c09847207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2e77-b200-479c-8172-64ef486c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c2eefb-2dfb-429b-ad3e-fd05d5143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ddb10-6bac-4d55-802c-c09847207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dfd4e7-ddc3-4363-aef0-f0624d92f699}" ma:internalName="TaxCatchAll" ma:showField="CatchAllData" ma:web="af8ddb10-6bac-4d55-802c-c09847207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D4E8FB-6744-458D-A93B-0490250DB99A}">
  <ds:schemaRefs>
    <ds:schemaRef ds:uri="adcc70e3-b31e-4527-b9fd-4b1e3f130a9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4"/>
    <ds:schemaRef ds:uri="5304ee6f-36d2-47be-a413-dfec76ae88d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4CC7B6-3BDB-4631-9BA6-DD1A93EA6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0BEE2-F4B7-4C48-96F1-6B45F46C70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A720DD-A0F3-4C16-B01D-E41F274E4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Compensation prediction - 1 Yr</vt:lpstr>
      <vt:lpstr>Compensation prediction - 10 Yr</vt:lpstr>
      <vt:lpstr>'Compensation prediction - 1 Yr'!Print_Area</vt:lpstr>
      <vt:lpstr>'Compensation prediction - 10 Yr'!Print_Area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Shaw</dc:creator>
  <cp:lastModifiedBy>Jennifer Benavente</cp:lastModifiedBy>
  <cp:lastPrinted>2009-11-02T17:04:29Z</cp:lastPrinted>
  <dcterms:created xsi:type="dcterms:W3CDTF">2009-09-30T20:38:53Z</dcterms:created>
  <dcterms:modified xsi:type="dcterms:W3CDTF">2024-11-15T20:42:20Z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0x0101005B1753E02D01FD4D9476545672CE6625</vt:lpwstr>
  </property>
  <property fmtid="{D5CDD505-2E9C-101B-9397-08002B2CF9AE}" pid="3" name="_dlc_DocIdItemGuid">
    <vt:lpwstr>e02c4240-49ef-4b46-9ba3-5ece0e240a37</vt:lpwstr>
  </property>
  <property fmtid="{D5CDD505-2E9C-101B-9397-08002B2CF9AE}" pid="4" name="MediaServiceImageTags">
    <vt:lpwstr/>
  </property>
</Properties>
</file>